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 firstSheet="3" activeTab="7"/>
  </bookViews>
  <sheets>
    <sheet name="A-Un calcio alla dispersione" sheetId="4" r:id="rId1"/>
    <sheet name="B-Un tuffo nel blu" sheetId="5" r:id="rId2"/>
    <sheet name="C-La scuola in corto" sheetId="2" r:id="rId3"/>
    <sheet name="D-Teatrando..." sheetId="3" r:id="rId4"/>
    <sheet name="E-English language+" sheetId="6" r:id="rId5"/>
    <sheet name="F-Parlo in Italiano" sheetId="1" r:id="rId6"/>
    <sheet name="G-Io canto!" sheetId="7" r:id="rId7"/>
    <sheet name="RIEPILOGO" sheetId="8" r:id="rId8"/>
    <sheet name="Foglio1" sheetId="9" r:id="rId9"/>
  </sheets>
  <calcPr calcId="124519"/>
</workbook>
</file>

<file path=xl/calcChain.xml><?xml version="1.0" encoding="utf-8"?>
<calcChain xmlns="http://schemas.openxmlformats.org/spreadsheetml/2006/main">
  <c r="E17" i="8"/>
  <c r="H17" s="1"/>
  <c r="E16"/>
  <c r="H16" s="1"/>
  <c r="H18" i="3"/>
  <c r="E18"/>
  <c r="H17"/>
  <c r="H22" s="1"/>
  <c r="H16"/>
  <c r="H15"/>
  <c r="H14"/>
  <c r="E14" s="1"/>
  <c r="H13"/>
  <c r="E13" s="1"/>
  <c r="E14" i="1"/>
  <c r="H14"/>
  <c r="H22" s="1"/>
  <c r="H23" s="1"/>
  <c r="H18" i="7"/>
  <c r="E18"/>
  <c r="H17"/>
  <c r="H16"/>
  <c r="H15"/>
  <c r="H14"/>
  <c r="E14" s="1"/>
  <c r="H13"/>
  <c r="E13" s="1"/>
  <c r="H18" i="6"/>
  <c r="E18" s="1"/>
  <c r="H17"/>
  <c r="H23" s="1"/>
  <c r="H16"/>
  <c r="H15"/>
  <c r="H14"/>
  <c r="E14"/>
  <c r="H13"/>
  <c r="H22" s="1"/>
  <c r="E13"/>
  <c r="H17" i="5"/>
  <c r="E17" s="1"/>
  <c r="H16"/>
  <c r="H15"/>
  <c r="H14"/>
  <c r="E14"/>
  <c r="H13"/>
  <c r="E13" s="1"/>
  <c r="H17" i="4"/>
  <c r="E17" s="1"/>
  <c r="H16"/>
  <c r="H15"/>
  <c r="H21" s="1"/>
  <c r="H14"/>
  <c r="E14" s="1"/>
  <c r="H13"/>
  <c r="H18" i="2"/>
  <c r="E18" s="1"/>
  <c r="H17"/>
  <c r="H16"/>
  <c r="H15"/>
  <c r="H14"/>
  <c r="E14"/>
  <c r="H13"/>
  <c r="E13" s="1"/>
  <c r="E4" i="8"/>
  <c r="H11"/>
  <c r="H8"/>
  <c r="H7"/>
  <c r="H11" i="7"/>
  <c r="H8"/>
  <c r="H6" s="1"/>
  <c r="H7"/>
  <c r="H11" i="6"/>
  <c r="H8"/>
  <c r="H7"/>
  <c r="H6" s="1"/>
  <c r="H11" i="5"/>
  <c r="H8"/>
  <c r="H7"/>
  <c r="H6" s="1"/>
  <c r="H11" i="4"/>
  <c r="H8"/>
  <c r="H7"/>
  <c r="H11" i="3"/>
  <c r="H8"/>
  <c r="H7"/>
  <c r="H11" i="2"/>
  <c r="H8"/>
  <c r="H7"/>
  <c r="H6" s="1"/>
  <c r="H16" i="1"/>
  <c r="H11"/>
  <c r="H17"/>
  <c r="H7"/>
  <c r="H8"/>
  <c r="H21" i="5" l="1"/>
  <c r="H22"/>
  <c r="H6" i="4"/>
  <c r="H22"/>
  <c r="E13"/>
  <c r="H23" i="3"/>
  <c r="H23" i="7"/>
  <c r="H22"/>
  <c r="H23" i="2"/>
  <c r="H22"/>
  <c r="H4"/>
  <c r="H6" i="8"/>
  <c r="H6" i="3"/>
  <c r="H6" i="1"/>
  <c r="H4" s="1"/>
  <c r="H4" i="8" l="1"/>
  <c r="H15" i="1"/>
  <c r="H18"/>
  <c r="E18" s="1"/>
  <c r="H13"/>
  <c r="E13" s="1"/>
  <c r="H18" i="8" l="1"/>
  <c r="E18" s="1"/>
  <c r="H14"/>
  <c r="E14" s="1"/>
  <c r="H13"/>
  <c r="H15"/>
  <c r="H22" l="1"/>
  <c r="H23" s="1"/>
  <c r="E13"/>
</calcChain>
</file>

<file path=xl/sharedStrings.xml><?xml version="1.0" encoding="utf-8"?>
<sst xmlns="http://schemas.openxmlformats.org/spreadsheetml/2006/main" count="214" uniqueCount="47">
  <si>
    <t>ORE</t>
  </si>
  <si>
    <t>N.ALUNNI</t>
  </si>
  <si>
    <t>ESPERTI</t>
  </si>
  <si>
    <t>TUTOR</t>
  </si>
  <si>
    <t>AREA FORMATIVA</t>
  </si>
  <si>
    <t>AREA GESTIONALE</t>
  </si>
  <si>
    <t>DS</t>
  </si>
  <si>
    <t>DSGA</t>
  </si>
  <si>
    <t>MATERIALE</t>
  </si>
  <si>
    <t>PUBBLICITA'</t>
  </si>
  <si>
    <r>
      <t xml:space="preserve">COSTO ORARIO     </t>
    </r>
    <r>
      <rPr>
        <b/>
        <sz val="11"/>
        <color theme="1"/>
        <rFont val="Calibri"/>
        <family val="2"/>
        <scheme val="minor"/>
      </rPr>
      <t>UCS*</t>
    </r>
    <r>
      <rPr>
        <sz val="11"/>
        <color theme="1"/>
        <rFont val="Calibri"/>
        <family val="2"/>
        <scheme val="minor"/>
      </rPr>
      <t xml:space="preserve"> </t>
    </r>
  </si>
  <si>
    <t>REFERENTE VALUT.</t>
  </si>
  <si>
    <t>PERCENTUALE</t>
  </si>
  <si>
    <t>SPESA OBBLIGATORIA</t>
  </si>
  <si>
    <t xml:space="preserve">l’Unità di Costo Standard </t>
  </si>
  <si>
    <t>UCS* =</t>
  </si>
  <si>
    <t>Parlo in Italiano!</t>
  </si>
  <si>
    <t>COLLAB. SCOLASTICO</t>
  </si>
  <si>
    <t>TOTALE</t>
  </si>
  <si>
    <t>ASS.TE AMM.VO</t>
  </si>
  <si>
    <t>10.1.1A-FSEPON-SI-2017-383</t>
  </si>
  <si>
    <t>IMPORTO AUTORIZZATO MODULO</t>
  </si>
  <si>
    <t>La scuola in corto</t>
  </si>
  <si>
    <t>Teatrando…</t>
  </si>
  <si>
    <t>Un calcio alla dispersione</t>
  </si>
  <si>
    <t>Un tuffo nel blu</t>
  </si>
  <si>
    <t>English language+</t>
  </si>
  <si>
    <t>Io canto! Canzoni che amiamo, canzoni che inventiamo</t>
  </si>
  <si>
    <t>7 MODULI AUTORIZZATI</t>
  </si>
  <si>
    <t>IMPORTO AUTORIZZATO PROGETTO</t>
  </si>
  <si>
    <t>IPSSAR PAOLO BORSELLINO - PARH01000Q</t>
  </si>
  <si>
    <t>FORMAZIONE</t>
  </si>
  <si>
    <t xml:space="preserve">VOCE di COSTO </t>
  </si>
  <si>
    <t>GESTIONE</t>
  </si>
  <si>
    <t xml:space="preserve">TUTOR </t>
  </si>
  <si>
    <t>RITENUTE STATO DS</t>
  </si>
  <si>
    <t>RITENUTE STATO REFERENTE</t>
  </si>
  <si>
    <t>RITENUTE STATO DSGA</t>
  </si>
  <si>
    <t>TITOLO MODULO - A</t>
  </si>
  <si>
    <t xml:space="preserve">ESPERTI </t>
  </si>
  <si>
    <t>TITOLO MODULO - B</t>
  </si>
  <si>
    <t>TITOLO MODULO - C</t>
  </si>
  <si>
    <t>TITOLO MODULO - D</t>
  </si>
  <si>
    <t>TITOLO MODULO - E</t>
  </si>
  <si>
    <t>TITOLO MODULO - F</t>
  </si>
  <si>
    <t>TITOLO MODULO - G</t>
  </si>
  <si>
    <r>
      <t xml:space="preserve">ESPERTI </t>
    </r>
    <r>
      <rPr>
        <sz val="8"/>
        <color theme="1"/>
        <rFont val="Calibri"/>
        <family val="2"/>
        <scheme val="minor"/>
      </rPr>
      <t/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</si>
</sst>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43" fontId="0" fillId="0" borderId="0" xfId="1" applyFont="1"/>
    <xf numFmtId="43" fontId="0" fillId="0" borderId="0" xfId="0" applyNumberFormat="1"/>
    <xf numFmtId="43" fontId="3" fillId="0" borderId="0" xfId="0" applyNumberFormat="1" applyFont="1"/>
    <xf numFmtId="43" fontId="3" fillId="0" borderId="0" xfId="1" applyFont="1"/>
    <xf numFmtId="43" fontId="3" fillId="2" borderId="0" xfId="0" applyNumberFormat="1" applyFont="1" applyFill="1"/>
    <xf numFmtId="0" fontId="2" fillId="3" borderId="0" xfId="0" applyFont="1" applyFill="1"/>
    <xf numFmtId="0" fontId="2" fillId="4" borderId="0" xfId="0" applyFont="1" applyFill="1"/>
    <xf numFmtId="0" fontId="5" fillId="0" borderId="0" xfId="0" applyFont="1"/>
    <xf numFmtId="0" fontId="4" fillId="5" borderId="0" xfId="0" applyFont="1" applyFill="1"/>
    <xf numFmtId="43" fontId="4" fillId="5" borderId="0" xfId="1" applyFont="1" applyFill="1"/>
    <xf numFmtId="0" fontId="6" fillId="0" borderId="0" xfId="0" applyFont="1"/>
    <xf numFmtId="0" fontId="7" fillId="0" borderId="0" xfId="0" applyFont="1"/>
    <xf numFmtId="43" fontId="3" fillId="3" borderId="0" xfId="0" applyNumberFormat="1" applyFont="1" applyFill="1"/>
    <xf numFmtId="43" fontId="3" fillId="4" borderId="0" xfId="0" applyNumberFormat="1" applyFont="1" applyFill="1"/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0" fontId="3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4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activeCell="L14" sqref="L14"/>
    </sheetView>
  </sheetViews>
  <sheetFormatPr defaultRowHeight="15"/>
  <cols>
    <col min="2" max="2" width="23.5703125" bestFit="1" customWidth="1"/>
    <col min="3" max="3" width="19.85546875" bestFit="1" customWidth="1"/>
    <col min="8" max="8" width="14.5703125" bestFit="1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45">
      <c r="A3" s="29" t="s">
        <v>38</v>
      </c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2" ht="18.75">
      <c r="A4" t="s">
        <v>24</v>
      </c>
      <c r="E4" s="19">
        <v>30</v>
      </c>
      <c r="G4" s="19">
        <v>20</v>
      </c>
      <c r="H4" s="7">
        <v>5082</v>
      </c>
    </row>
    <row r="6" spans="1:12" ht="18.75">
      <c r="A6" s="8" t="s">
        <v>4</v>
      </c>
      <c r="B6" s="8"/>
      <c r="H6" s="15">
        <f>H7+H8</f>
        <v>3000</v>
      </c>
    </row>
    <row r="7" spans="1:12">
      <c r="C7" s="30" t="s">
        <v>39</v>
      </c>
      <c r="E7" s="2">
        <v>30</v>
      </c>
      <c r="F7" s="21">
        <v>70</v>
      </c>
      <c r="H7" s="4">
        <f>E7*F7</f>
        <v>2100</v>
      </c>
    </row>
    <row r="8" spans="1:12">
      <c r="C8" t="s">
        <v>34</v>
      </c>
      <c r="E8" s="2">
        <v>30</v>
      </c>
      <c r="F8" s="21">
        <v>30</v>
      </c>
      <c r="H8" s="4">
        <f>E8*F8</f>
        <v>900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5</v>
      </c>
      <c r="B11" s="9"/>
      <c r="E11" s="2">
        <v>30</v>
      </c>
      <c r="F11" s="25">
        <v>3.47</v>
      </c>
      <c r="G11" s="2">
        <v>20</v>
      </c>
      <c r="H11" s="16">
        <f>E11*G11*F11</f>
        <v>2082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10.164000000000001</v>
      </c>
      <c r="F13" s="21">
        <v>25</v>
      </c>
      <c r="G13" s="23"/>
      <c r="H13" s="21">
        <f>H4*D13</f>
        <v>254.10000000000002</v>
      </c>
    </row>
    <row r="14" spans="1:12">
      <c r="C14" t="s">
        <v>7</v>
      </c>
      <c r="D14" s="22">
        <v>0.04</v>
      </c>
      <c r="E14" s="21">
        <f>H14/F14</f>
        <v>10.988108108108108</v>
      </c>
      <c r="F14" s="21">
        <v>18.5</v>
      </c>
      <c r="G14" s="20"/>
      <c r="H14" s="21">
        <f>H4*D14</f>
        <v>203.28</v>
      </c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152.46</v>
      </c>
    </row>
    <row r="16" spans="1:12">
      <c r="C16" t="s">
        <v>19</v>
      </c>
      <c r="D16" s="2"/>
      <c r="E16" s="2">
        <v>10</v>
      </c>
      <c r="F16" s="2">
        <v>19.239999999999998</v>
      </c>
      <c r="H16" s="21">
        <f t="shared" ref="H16" si="0">E16*F16</f>
        <v>192.39999999999998</v>
      </c>
    </row>
    <row r="17" spans="1:8">
      <c r="C17" t="s">
        <v>11</v>
      </c>
      <c r="D17" s="22">
        <v>0.04</v>
      </c>
      <c r="E17" s="21">
        <f>H17/F17</f>
        <v>11.616</v>
      </c>
      <c r="F17" s="21">
        <v>17.5</v>
      </c>
      <c r="H17" s="21">
        <f>H4*D17</f>
        <v>203.28</v>
      </c>
    </row>
    <row r="18" spans="1:8">
      <c r="C18" t="s">
        <v>35</v>
      </c>
      <c r="D18" s="2"/>
      <c r="E18" s="2"/>
      <c r="F18" s="3"/>
      <c r="H18" s="21">
        <v>83.09</v>
      </c>
    </row>
    <row r="19" spans="1:8">
      <c r="C19" t="s">
        <v>37</v>
      </c>
      <c r="D19" s="2"/>
      <c r="E19" s="2"/>
      <c r="F19" s="3"/>
      <c r="H19" s="21">
        <v>66.47</v>
      </c>
    </row>
    <row r="20" spans="1:8">
      <c r="C20" t="s">
        <v>36</v>
      </c>
      <c r="D20" s="2"/>
      <c r="E20" s="2"/>
      <c r="F20" s="3"/>
      <c r="H20" s="21">
        <v>66.47</v>
      </c>
    </row>
    <row r="21" spans="1:8">
      <c r="C21" t="s">
        <v>8</v>
      </c>
      <c r="D21" s="2"/>
      <c r="E21" s="2"/>
      <c r="F21" s="3"/>
      <c r="H21" s="21">
        <f>2082-H13-H14-H15-H16-H17-H18-H19-H20</f>
        <v>860.45000000000016</v>
      </c>
    </row>
    <row r="22" spans="1:8">
      <c r="C22" t="s">
        <v>18</v>
      </c>
      <c r="F22" s="3"/>
      <c r="H22" s="21">
        <f>SUM(H13:H21)</f>
        <v>2082</v>
      </c>
    </row>
    <row r="23" spans="1:8">
      <c r="A23" s="17" t="s">
        <v>15</v>
      </c>
      <c r="B23" t="s">
        <v>14</v>
      </c>
      <c r="F23" s="3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workbookViewId="0">
      <selection sqref="A1:G2"/>
    </sheetView>
  </sheetViews>
  <sheetFormatPr defaultRowHeight="15"/>
  <cols>
    <col min="2" max="2" width="23.5703125" bestFit="1" customWidth="1"/>
    <col min="3" max="3" width="19.85546875" bestFit="1" customWidth="1"/>
    <col min="8" max="8" width="13" bestFit="1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45">
      <c r="A3" s="29" t="s">
        <v>40</v>
      </c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2" ht="18.75">
      <c r="A4" t="s">
        <v>25</v>
      </c>
      <c r="E4" s="19">
        <v>30</v>
      </c>
      <c r="G4" s="19">
        <v>20</v>
      </c>
      <c r="H4" s="7">
        <v>5082</v>
      </c>
    </row>
    <row r="6" spans="1:12" ht="18.75">
      <c r="A6" s="8" t="s">
        <v>4</v>
      </c>
      <c r="B6" s="8"/>
      <c r="H6" s="15">
        <f>H7+H8</f>
        <v>3000</v>
      </c>
    </row>
    <row r="7" spans="1:12">
      <c r="C7" s="30" t="s">
        <v>39</v>
      </c>
      <c r="E7" s="2">
        <v>30</v>
      </c>
      <c r="F7" s="21">
        <v>70</v>
      </c>
      <c r="H7" s="4">
        <f>E7*F7</f>
        <v>2100</v>
      </c>
    </row>
    <row r="8" spans="1:12">
      <c r="C8" t="s">
        <v>34</v>
      </c>
      <c r="E8" s="2">
        <v>30</v>
      </c>
      <c r="F8" s="21">
        <v>30</v>
      </c>
      <c r="H8" s="4">
        <f>E8*F8</f>
        <v>900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5</v>
      </c>
      <c r="B11" s="9"/>
      <c r="E11" s="2">
        <v>30</v>
      </c>
      <c r="F11" s="25">
        <v>3.47</v>
      </c>
      <c r="G11" s="2">
        <v>20</v>
      </c>
      <c r="H11" s="16">
        <f>E11*G11*F11</f>
        <v>2082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10.164000000000001</v>
      </c>
      <c r="F13" s="2">
        <v>25</v>
      </c>
      <c r="G13" s="23"/>
      <c r="H13" s="21">
        <f>H4*D13</f>
        <v>254.10000000000002</v>
      </c>
    </row>
    <row r="14" spans="1:12">
      <c r="C14" t="s">
        <v>7</v>
      </c>
      <c r="D14" s="22">
        <v>0.04</v>
      </c>
      <c r="E14" s="21">
        <f>H14/F14</f>
        <v>10.988108108108108</v>
      </c>
      <c r="F14" s="2">
        <v>18.5</v>
      </c>
      <c r="G14" s="20"/>
      <c r="H14" s="21">
        <f>H4*D14</f>
        <v>203.28</v>
      </c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152.46</v>
      </c>
    </row>
    <row r="16" spans="1:12">
      <c r="C16" t="s">
        <v>19</v>
      </c>
      <c r="D16" s="2"/>
      <c r="E16" s="2">
        <v>10</v>
      </c>
      <c r="F16" s="2">
        <v>19.239999999999998</v>
      </c>
      <c r="H16" s="21">
        <f t="shared" ref="H16" si="0">E16*F16</f>
        <v>192.39999999999998</v>
      </c>
    </row>
    <row r="17" spans="1:8">
      <c r="C17" t="s">
        <v>11</v>
      </c>
      <c r="D17" s="22">
        <v>0.04</v>
      </c>
      <c r="E17" s="21">
        <f>H17/F17</f>
        <v>11.616</v>
      </c>
      <c r="F17" s="21">
        <v>17.5</v>
      </c>
      <c r="H17" s="21">
        <f>H4*D17</f>
        <v>203.28</v>
      </c>
    </row>
    <row r="18" spans="1:8">
      <c r="C18" t="s">
        <v>35</v>
      </c>
      <c r="D18" s="2"/>
      <c r="E18" s="2"/>
      <c r="F18" s="3"/>
      <c r="H18" s="21">
        <v>83.09</v>
      </c>
    </row>
    <row r="19" spans="1:8">
      <c r="C19" t="s">
        <v>37</v>
      </c>
      <c r="D19" s="2"/>
      <c r="E19" s="2"/>
      <c r="F19" s="3"/>
      <c r="H19" s="21">
        <v>66.47</v>
      </c>
    </row>
    <row r="20" spans="1:8">
      <c r="C20" t="s">
        <v>36</v>
      </c>
      <c r="D20" s="2"/>
      <c r="E20" s="2"/>
      <c r="F20" s="3"/>
      <c r="H20" s="21">
        <v>66.47</v>
      </c>
    </row>
    <row r="21" spans="1:8">
      <c r="C21" t="s">
        <v>8</v>
      </c>
      <c r="D21" s="2"/>
      <c r="E21" s="2"/>
      <c r="F21" s="3"/>
      <c r="H21" s="21">
        <f>2082-H13-H14-H15-H16-H17-H18-H19-H20</f>
        <v>860.45000000000016</v>
      </c>
    </row>
    <row r="22" spans="1:8">
      <c r="C22" t="s">
        <v>18</v>
      </c>
      <c r="F22" s="3"/>
      <c r="H22" s="21">
        <f>SUM(H13:H21)</f>
        <v>2082</v>
      </c>
    </row>
    <row r="23" spans="1:8">
      <c r="A23" s="17" t="s">
        <v>15</v>
      </c>
      <c r="B23" t="s">
        <v>14</v>
      </c>
      <c r="F23" s="3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opLeftCell="B1" workbookViewId="0">
      <selection activeCell="N13" sqref="N13"/>
    </sheetView>
  </sheetViews>
  <sheetFormatPr defaultRowHeight="15"/>
  <cols>
    <col min="2" max="2" width="17.7109375" customWidth="1"/>
    <col min="3" max="3" width="19.85546875" bestFit="1" customWidth="1"/>
    <col min="4" max="4" width="10.140625" bestFit="1" customWidth="1"/>
    <col min="8" max="8" width="13.5703125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65.25" customHeight="1">
      <c r="A3" s="29" t="s">
        <v>41</v>
      </c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2" ht="18.75">
      <c r="A4" t="s">
        <v>22</v>
      </c>
      <c r="E4" s="19">
        <v>30</v>
      </c>
      <c r="G4" s="19">
        <v>20</v>
      </c>
      <c r="H4" s="7">
        <f>H6+H11</f>
        <v>5082</v>
      </c>
    </row>
    <row r="6" spans="1:12" ht="18.75">
      <c r="A6" s="8" t="s">
        <v>31</v>
      </c>
      <c r="B6" s="8"/>
      <c r="H6" s="15">
        <f>H7+H8</f>
        <v>3000</v>
      </c>
    </row>
    <row r="7" spans="1:12">
      <c r="A7" s="32" t="s">
        <v>32</v>
      </c>
      <c r="B7" s="33"/>
      <c r="C7" s="30" t="s">
        <v>39</v>
      </c>
      <c r="E7" s="2">
        <v>30</v>
      </c>
      <c r="F7" s="21">
        <v>70</v>
      </c>
      <c r="H7" s="4">
        <f>E7*F7</f>
        <v>2100</v>
      </c>
    </row>
    <row r="8" spans="1:12">
      <c r="A8" s="34"/>
      <c r="B8" s="35"/>
      <c r="C8" t="s">
        <v>34</v>
      </c>
      <c r="E8" s="2">
        <v>30</v>
      </c>
      <c r="F8" s="21">
        <v>30</v>
      </c>
      <c r="H8" s="4">
        <f>E8*F8</f>
        <v>900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33</v>
      </c>
      <c r="B11" s="9"/>
      <c r="E11" s="2">
        <v>30</v>
      </c>
      <c r="F11" s="25">
        <v>3.47</v>
      </c>
      <c r="G11" s="2">
        <v>20</v>
      </c>
      <c r="H11" s="16">
        <f>E11*G11*F11</f>
        <v>2082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10.164000000000001</v>
      </c>
      <c r="F13" s="21">
        <v>25</v>
      </c>
      <c r="G13" s="23"/>
      <c r="H13" s="21">
        <f>H4*D13</f>
        <v>254.10000000000002</v>
      </c>
    </row>
    <row r="14" spans="1:12">
      <c r="C14" t="s">
        <v>7</v>
      </c>
      <c r="D14" s="22">
        <v>0.04</v>
      </c>
      <c r="E14" s="21">
        <f>H14/F14</f>
        <v>10.988108108108108</v>
      </c>
      <c r="F14" s="21">
        <v>18.5</v>
      </c>
      <c r="G14" s="20"/>
      <c r="H14" s="21">
        <f>H4*D14</f>
        <v>203.28</v>
      </c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152.46</v>
      </c>
    </row>
    <row r="16" spans="1:12">
      <c r="C16" t="s">
        <v>17</v>
      </c>
      <c r="D16" s="2"/>
      <c r="E16" s="2">
        <v>30</v>
      </c>
      <c r="F16" s="2">
        <v>16.59</v>
      </c>
      <c r="H16" s="21">
        <f>E16*F16</f>
        <v>497.7</v>
      </c>
    </row>
    <row r="17" spans="1:8">
      <c r="C17" t="s">
        <v>19</v>
      </c>
      <c r="D17" s="2"/>
      <c r="E17" s="2">
        <v>10</v>
      </c>
      <c r="F17" s="2">
        <v>19.239999999999998</v>
      </c>
      <c r="H17" s="21">
        <f t="shared" ref="H17" si="0">E17*F17</f>
        <v>192.39999999999998</v>
      </c>
    </row>
    <row r="18" spans="1:8">
      <c r="C18" t="s">
        <v>11</v>
      </c>
      <c r="D18" s="22">
        <v>0.04</v>
      </c>
      <c r="E18" s="21">
        <f>H18/F18</f>
        <v>11.616</v>
      </c>
      <c r="F18" s="21">
        <v>17.5</v>
      </c>
      <c r="H18" s="21">
        <f>H4*D18</f>
        <v>203.28</v>
      </c>
    </row>
    <row r="19" spans="1:8">
      <c r="C19" t="s">
        <v>35</v>
      </c>
      <c r="D19" s="2"/>
      <c r="E19" s="2"/>
      <c r="F19" s="3"/>
      <c r="H19" s="21">
        <v>83.09</v>
      </c>
    </row>
    <row r="20" spans="1:8">
      <c r="C20" t="s">
        <v>37</v>
      </c>
      <c r="D20" s="2"/>
      <c r="E20" s="2"/>
      <c r="F20" s="3"/>
      <c r="H20" s="21">
        <v>66.47</v>
      </c>
    </row>
    <row r="21" spans="1:8">
      <c r="C21" t="s">
        <v>36</v>
      </c>
      <c r="D21" s="2"/>
      <c r="E21" s="2"/>
      <c r="F21" s="3"/>
      <c r="H21" s="21">
        <v>66.47</v>
      </c>
    </row>
    <row r="22" spans="1:8">
      <c r="C22" t="s">
        <v>8</v>
      </c>
      <c r="D22" s="2"/>
      <c r="E22" s="2"/>
      <c r="F22" s="3"/>
      <c r="H22" s="21">
        <f>2082-H13-H14-H15-H16-H17-H18-H19-H20-H21</f>
        <v>362.75</v>
      </c>
    </row>
    <row r="23" spans="1:8">
      <c r="C23" t="s">
        <v>18</v>
      </c>
      <c r="F23" s="3"/>
      <c r="H23" s="21">
        <f>SUM(H13:H22)</f>
        <v>2082</v>
      </c>
    </row>
    <row r="24" spans="1:8">
      <c r="A24" s="17" t="s">
        <v>15</v>
      </c>
      <c r="B24" t="s">
        <v>14</v>
      </c>
      <c r="F24" s="3"/>
    </row>
  </sheetData>
  <mergeCells count="1">
    <mergeCell ref="A7:B8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I11" sqref="I11:L11"/>
    </sheetView>
  </sheetViews>
  <sheetFormatPr defaultRowHeight="15"/>
  <cols>
    <col min="2" max="2" width="23.5703125" bestFit="1" customWidth="1"/>
    <col min="3" max="3" width="19.85546875" bestFit="1" customWidth="1"/>
    <col min="4" max="4" width="10.140625" bestFit="1" customWidth="1"/>
    <col min="8" max="8" width="14.5703125" bestFit="1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45">
      <c r="A3" s="29" t="s">
        <v>42</v>
      </c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2" ht="18.75">
      <c r="A4" t="s">
        <v>23</v>
      </c>
      <c r="E4" s="19">
        <v>60</v>
      </c>
      <c r="G4" s="19">
        <v>20</v>
      </c>
      <c r="H4" s="7">
        <v>10164</v>
      </c>
    </row>
    <row r="6" spans="1:12" ht="18.75">
      <c r="A6" s="8" t="s">
        <v>4</v>
      </c>
      <c r="B6" s="8"/>
      <c r="H6" s="15">
        <f>H7+H8</f>
        <v>6000</v>
      </c>
    </row>
    <row r="7" spans="1:12">
      <c r="C7" s="30" t="s">
        <v>39</v>
      </c>
      <c r="E7" s="2">
        <v>60</v>
      </c>
      <c r="F7" s="21">
        <v>70</v>
      </c>
      <c r="H7" s="4">
        <f>E7*F7</f>
        <v>4200</v>
      </c>
    </row>
    <row r="8" spans="1:12">
      <c r="C8" t="s">
        <v>3</v>
      </c>
      <c r="E8" s="2">
        <v>60</v>
      </c>
      <c r="F8" s="21">
        <v>30</v>
      </c>
      <c r="H8" s="4">
        <f>E8*F8</f>
        <v>1800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5</v>
      </c>
      <c r="B11" s="9"/>
      <c r="E11" s="2">
        <v>60</v>
      </c>
      <c r="F11" s="25">
        <v>3.47</v>
      </c>
      <c r="G11" s="2">
        <v>20</v>
      </c>
      <c r="H11" s="16">
        <f>E11*G11*F11</f>
        <v>4164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20.328000000000003</v>
      </c>
      <c r="F13" s="21">
        <v>25</v>
      </c>
      <c r="G13" s="23"/>
      <c r="H13" s="21">
        <f>H4*D13</f>
        <v>508.20000000000005</v>
      </c>
    </row>
    <row r="14" spans="1:12">
      <c r="C14" t="s">
        <v>7</v>
      </c>
      <c r="D14" s="22">
        <v>0.04</v>
      </c>
      <c r="E14" s="21">
        <f>H14/F14</f>
        <v>21.976216216216216</v>
      </c>
      <c r="F14" s="21">
        <v>18.5</v>
      </c>
      <c r="G14" s="20"/>
      <c r="H14" s="21">
        <f>H4*D14</f>
        <v>406.56</v>
      </c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304.92</v>
      </c>
    </row>
    <row r="16" spans="1:12">
      <c r="C16" t="s">
        <v>17</v>
      </c>
      <c r="D16" s="2"/>
      <c r="E16" s="2">
        <v>60</v>
      </c>
      <c r="F16" s="2">
        <v>16.59</v>
      </c>
      <c r="H16" s="21">
        <f>E16*F16</f>
        <v>995.4</v>
      </c>
    </row>
    <row r="17" spans="1:8">
      <c r="C17" t="s">
        <v>19</v>
      </c>
      <c r="D17" s="2"/>
      <c r="E17" s="2">
        <v>25</v>
      </c>
      <c r="F17" s="2">
        <v>19.239999999999998</v>
      </c>
      <c r="H17" s="21">
        <f t="shared" ref="H17" si="0">E17*F17</f>
        <v>480.99999999999994</v>
      </c>
    </row>
    <row r="18" spans="1:8">
      <c r="C18" t="s">
        <v>11</v>
      </c>
      <c r="D18" s="22">
        <v>0.04</v>
      </c>
      <c r="E18" s="21">
        <f>H18/F18</f>
        <v>23.231999999999999</v>
      </c>
      <c r="F18" s="21">
        <v>17.5</v>
      </c>
      <c r="H18" s="21">
        <f>H4*D18</f>
        <v>406.56</v>
      </c>
    </row>
    <row r="19" spans="1:8">
      <c r="C19" t="s">
        <v>35</v>
      </c>
      <c r="D19" s="2"/>
      <c r="E19" s="2"/>
      <c r="F19" s="3"/>
      <c r="H19" s="21">
        <v>166.18</v>
      </c>
    </row>
    <row r="20" spans="1:8">
      <c r="C20" t="s">
        <v>37</v>
      </c>
      <c r="D20" s="2"/>
      <c r="E20" s="2"/>
      <c r="F20" s="3"/>
      <c r="H20" s="21">
        <v>132.94999999999999</v>
      </c>
    </row>
    <row r="21" spans="1:8">
      <c r="C21" t="s">
        <v>36</v>
      </c>
      <c r="D21" s="2"/>
      <c r="E21" s="2"/>
      <c r="F21" s="3"/>
      <c r="H21" s="21">
        <v>132.94999999999999</v>
      </c>
    </row>
    <row r="22" spans="1:8">
      <c r="C22" t="s">
        <v>8</v>
      </c>
      <c r="D22" s="2"/>
      <c r="E22" s="2"/>
      <c r="F22" s="3"/>
      <c r="H22" s="21">
        <f>H11-H13-H14-H15-H16-H17-H18-H19-H20-H21</f>
        <v>629.28</v>
      </c>
    </row>
    <row r="23" spans="1:8">
      <c r="C23" t="s">
        <v>18</v>
      </c>
      <c r="F23" s="3"/>
      <c r="H23" s="21">
        <f>SUM(H13:H22)</f>
        <v>4163.9999999999991</v>
      </c>
    </row>
    <row r="24" spans="1:8">
      <c r="A24" s="17" t="s">
        <v>15</v>
      </c>
      <c r="B24" t="s">
        <v>14</v>
      </c>
      <c r="F24" s="3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I11" sqref="I11:L11"/>
    </sheetView>
  </sheetViews>
  <sheetFormatPr defaultRowHeight="15"/>
  <cols>
    <col min="2" max="2" width="23.5703125" bestFit="1" customWidth="1"/>
    <col min="3" max="3" width="19.85546875" bestFit="1" customWidth="1"/>
    <col min="4" max="4" width="10.140625" bestFit="1" customWidth="1"/>
    <col min="8" max="8" width="13" bestFit="1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45">
      <c r="A3" s="29" t="s">
        <v>43</v>
      </c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2" ht="18.75">
      <c r="A4" t="s">
        <v>26</v>
      </c>
      <c r="E4" s="19">
        <v>30</v>
      </c>
      <c r="G4" s="19">
        <v>20</v>
      </c>
      <c r="H4" s="7">
        <v>5082</v>
      </c>
    </row>
    <row r="6" spans="1:12" ht="18.75">
      <c r="A6" s="8" t="s">
        <v>4</v>
      </c>
      <c r="B6" s="8"/>
      <c r="H6" s="15">
        <f>H7+H8</f>
        <v>3000</v>
      </c>
    </row>
    <row r="7" spans="1:12">
      <c r="C7" s="30" t="s">
        <v>2</v>
      </c>
      <c r="E7" s="2">
        <v>30</v>
      </c>
      <c r="F7" s="21">
        <v>70</v>
      </c>
      <c r="H7" s="4">
        <f>E7*F7</f>
        <v>2100</v>
      </c>
    </row>
    <row r="8" spans="1:12">
      <c r="C8" t="s">
        <v>34</v>
      </c>
      <c r="E8" s="2">
        <v>30</v>
      </c>
      <c r="F8" s="21">
        <v>30</v>
      </c>
      <c r="H8" s="4">
        <f>E8*F8</f>
        <v>900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5</v>
      </c>
      <c r="B11" s="9"/>
      <c r="E11" s="2">
        <v>30</v>
      </c>
      <c r="F11" s="25">
        <v>3.47</v>
      </c>
      <c r="G11" s="2">
        <v>20</v>
      </c>
      <c r="H11" s="16">
        <f>E11*G11*F11</f>
        <v>2082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10.164000000000001</v>
      </c>
      <c r="F13" s="2">
        <v>25</v>
      </c>
      <c r="G13" s="23"/>
      <c r="H13" s="21">
        <f>H4*D13</f>
        <v>254.10000000000002</v>
      </c>
    </row>
    <row r="14" spans="1:12">
      <c r="C14" t="s">
        <v>7</v>
      </c>
      <c r="D14" s="22">
        <v>0.04</v>
      </c>
      <c r="E14" s="21">
        <f>H14/F14</f>
        <v>10.988108108108108</v>
      </c>
      <c r="F14" s="2">
        <v>18.5</v>
      </c>
      <c r="G14" s="20"/>
      <c r="H14" s="21">
        <f>H4*D14</f>
        <v>203.28</v>
      </c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152.46</v>
      </c>
    </row>
    <row r="16" spans="1:12">
      <c r="C16" t="s">
        <v>17</v>
      </c>
      <c r="D16" s="2"/>
      <c r="E16" s="2">
        <v>30</v>
      </c>
      <c r="F16" s="2">
        <v>16.59</v>
      </c>
      <c r="H16" s="21">
        <f>E16*F16</f>
        <v>497.7</v>
      </c>
    </row>
    <row r="17" spans="1:8">
      <c r="C17" t="s">
        <v>19</v>
      </c>
      <c r="D17" s="2"/>
      <c r="E17" s="2">
        <v>10</v>
      </c>
      <c r="F17" s="2">
        <v>19.239999999999998</v>
      </c>
      <c r="H17" s="21">
        <f t="shared" ref="H17" si="0">E17*F17</f>
        <v>192.39999999999998</v>
      </c>
    </row>
    <row r="18" spans="1:8">
      <c r="C18" t="s">
        <v>11</v>
      </c>
      <c r="D18" s="22">
        <v>0.04</v>
      </c>
      <c r="E18" s="21">
        <f>H18/F18</f>
        <v>11.616</v>
      </c>
      <c r="F18" s="21">
        <v>17.5</v>
      </c>
      <c r="H18" s="21">
        <f>H4*D18</f>
        <v>203.28</v>
      </c>
    </row>
    <row r="19" spans="1:8">
      <c r="C19" t="s">
        <v>35</v>
      </c>
      <c r="D19" s="2"/>
      <c r="E19" s="2"/>
      <c r="F19" s="3"/>
      <c r="H19" s="21">
        <v>83.09</v>
      </c>
    </row>
    <row r="20" spans="1:8">
      <c r="C20" t="s">
        <v>37</v>
      </c>
      <c r="D20" s="2"/>
      <c r="E20" s="2"/>
      <c r="F20" s="3"/>
      <c r="H20" s="21">
        <v>66.47</v>
      </c>
    </row>
    <row r="21" spans="1:8">
      <c r="C21" t="s">
        <v>36</v>
      </c>
      <c r="D21" s="2"/>
      <c r="E21" s="2"/>
      <c r="F21" s="3"/>
      <c r="H21" s="21">
        <v>66.47</v>
      </c>
    </row>
    <row r="22" spans="1:8">
      <c r="C22" t="s">
        <v>8</v>
      </c>
      <c r="D22" s="2"/>
      <c r="E22" s="2"/>
      <c r="F22" s="3"/>
      <c r="H22" s="21">
        <f>2082-H13-H14-H15-H16-H17-H18-H19-H20-H21</f>
        <v>362.75</v>
      </c>
    </row>
    <row r="23" spans="1:8">
      <c r="C23" t="s">
        <v>18</v>
      </c>
      <c r="F23" s="3"/>
      <c r="H23" s="21">
        <f>SUM(H13:H22)</f>
        <v>2082</v>
      </c>
    </row>
    <row r="24" spans="1:8">
      <c r="A24" s="17" t="s">
        <v>15</v>
      </c>
      <c r="B24" t="s">
        <v>14</v>
      </c>
      <c r="F24" s="3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2"/>
  <sheetViews>
    <sheetView topLeftCell="A4" workbookViewId="0">
      <selection activeCell="I11" sqref="I11:L12"/>
    </sheetView>
  </sheetViews>
  <sheetFormatPr defaultRowHeight="15"/>
  <cols>
    <col min="1" max="1" width="16.42578125" customWidth="1"/>
    <col min="2" max="2" width="16" customWidth="1"/>
    <col min="3" max="3" width="19.85546875" bestFit="1" customWidth="1"/>
    <col min="4" max="4" width="9.7109375" customWidth="1"/>
    <col min="5" max="5" width="10.85546875" customWidth="1"/>
    <col min="6" max="6" width="12" customWidth="1"/>
    <col min="7" max="7" width="10.85546875" customWidth="1"/>
    <col min="8" max="8" width="15.140625" customWidth="1"/>
  </cols>
  <sheetData>
    <row r="1" spans="1:13">
      <c r="A1" t="s">
        <v>30</v>
      </c>
    </row>
    <row r="2" spans="1:13">
      <c r="A2" s="1" t="s">
        <v>20</v>
      </c>
      <c r="B2" s="1"/>
      <c r="C2" s="18"/>
      <c r="D2" s="1"/>
    </row>
    <row r="3" spans="1:13" ht="48.75" customHeight="1">
      <c r="A3" s="26" t="s">
        <v>44</v>
      </c>
      <c r="B3" s="26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3" ht="24" customHeight="1">
      <c r="A4" t="s">
        <v>16</v>
      </c>
      <c r="E4" s="19">
        <v>30</v>
      </c>
      <c r="G4" s="19">
        <v>20</v>
      </c>
      <c r="H4" s="7">
        <f>H6+H11</f>
        <v>5082</v>
      </c>
    </row>
    <row r="5" spans="1:13" ht="24.75" customHeight="1"/>
    <row r="6" spans="1:13" ht="18.75">
      <c r="A6" s="8" t="s">
        <v>4</v>
      </c>
      <c r="H6" s="15">
        <f>H7+H8</f>
        <v>3000</v>
      </c>
    </row>
    <row r="7" spans="1:13" ht="18.75" customHeight="1">
      <c r="C7" t="s">
        <v>39</v>
      </c>
      <c r="E7" s="2">
        <v>30</v>
      </c>
      <c r="F7" s="21">
        <v>70</v>
      </c>
      <c r="H7" s="4">
        <f>E7*F7</f>
        <v>2100</v>
      </c>
    </row>
    <row r="8" spans="1:13" ht="19.5" customHeight="1">
      <c r="C8" t="s">
        <v>34</v>
      </c>
      <c r="E8" s="2">
        <v>30</v>
      </c>
      <c r="F8" s="21">
        <v>30</v>
      </c>
      <c r="H8" s="4">
        <f>E8*F8</f>
        <v>900</v>
      </c>
    </row>
    <row r="9" spans="1:13" ht="19.5" customHeight="1">
      <c r="F9" s="3"/>
      <c r="H9" s="4"/>
    </row>
    <row r="10" spans="1:13" ht="7.5" customHeight="1">
      <c r="A10" s="11"/>
      <c r="B10" s="11"/>
      <c r="C10" s="11"/>
      <c r="D10" s="11"/>
      <c r="E10" s="11"/>
      <c r="F10" s="12"/>
      <c r="G10" s="11"/>
      <c r="H10" s="11"/>
    </row>
    <row r="11" spans="1:13" ht="21.75" customHeight="1">
      <c r="A11" s="9" t="s">
        <v>5</v>
      </c>
      <c r="E11" s="2">
        <v>30</v>
      </c>
      <c r="F11" s="25">
        <v>3.47</v>
      </c>
      <c r="G11" s="2">
        <v>20</v>
      </c>
      <c r="H11" s="16">
        <f>E11*G11*F11</f>
        <v>2082</v>
      </c>
      <c r="I11" s="13"/>
      <c r="J11" s="13"/>
      <c r="K11" s="13"/>
      <c r="L11" s="13"/>
      <c r="M11" s="13"/>
    </row>
    <row r="12" spans="1:13" ht="21.75" customHeight="1">
      <c r="D12" s="10" t="s">
        <v>12</v>
      </c>
      <c r="F12" s="6"/>
      <c r="G12" s="24"/>
      <c r="H12" s="5"/>
    </row>
    <row r="13" spans="1:13" ht="21.75" customHeight="1">
      <c r="C13" t="s">
        <v>6</v>
      </c>
      <c r="D13" s="22">
        <v>0.05</v>
      </c>
      <c r="E13" s="21">
        <f>H13/F13</f>
        <v>10.164000000000001</v>
      </c>
      <c r="F13" s="21">
        <v>25</v>
      </c>
      <c r="G13" s="23"/>
      <c r="H13" s="21">
        <f>H4*D13</f>
        <v>254.10000000000002</v>
      </c>
    </row>
    <row r="14" spans="1:13" ht="18.75" customHeight="1">
      <c r="C14" t="s">
        <v>7</v>
      </c>
      <c r="D14" s="22">
        <v>0.04</v>
      </c>
      <c r="E14" s="21">
        <f>H14/F14</f>
        <v>10.988108108108108</v>
      </c>
      <c r="F14" s="21">
        <v>18.5</v>
      </c>
      <c r="G14" s="20"/>
      <c r="H14" s="21">
        <f>H4*D14</f>
        <v>203.28</v>
      </c>
    </row>
    <row r="15" spans="1:13" ht="18.75" customHeight="1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152.46</v>
      </c>
    </row>
    <row r="16" spans="1:13">
      <c r="C16" t="s">
        <v>17</v>
      </c>
      <c r="D16" s="2"/>
      <c r="E16" s="2">
        <v>30</v>
      </c>
      <c r="F16" s="2">
        <v>16.59</v>
      </c>
      <c r="H16" s="21">
        <f>E16*F16</f>
        <v>497.7</v>
      </c>
    </row>
    <row r="17" spans="1:8">
      <c r="C17" t="s">
        <v>19</v>
      </c>
      <c r="D17" s="2"/>
      <c r="E17" s="2">
        <v>10</v>
      </c>
      <c r="F17" s="2">
        <v>19.239999999999998</v>
      </c>
      <c r="H17" s="21">
        <f t="shared" ref="H17" si="0">E17*F17</f>
        <v>192.39999999999998</v>
      </c>
    </row>
    <row r="18" spans="1:8">
      <c r="C18" t="s">
        <v>11</v>
      </c>
      <c r="D18" s="22">
        <v>0.04</v>
      </c>
      <c r="E18" s="21">
        <f>H18/F18</f>
        <v>11.616</v>
      </c>
      <c r="F18" s="21">
        <v>17.5</v>
      </c>
      <c r="H18" s="21">
        <f>H4*D18</f>
        <v>203.28</v>
      </c>
    </row>
    <row r="19" spans="1:8">
      <c r="C19" t="s">
        <v>35</v>
      </c>
      <c r="D19" s="2"/>
      <c r="E19" s="2"/>
      <c r="F19" s="3"/>
      <c r="H19" s="21">
        <v>83.09</v>
      </c>
    </row>
    <row r="20" spans="1:8">
      <c r="C20" t="s">
        <v>37</v>
      </c>
      <c r="D20" s="2"/>
      <c r="E20" s="2"/>
      <c r="F20" s="3"/>
      <c r="H20" s="21">
        <v>66.47</v>
      </c>
    </row>
    <row r="21" spans="1:8">
      <c r="C21" t="s">
        <v>36</v>
      </c>
      <c r="D21" s="2"/>
      <c r="E21" s="2"/>
      <c r="F21" s="3"/>
      <c r="H21" s="21">
        <v>66.47</v>
      </c>
    </row>
    <row r="22" spans="1:8">
      <c r="C22" t="s">
        <v>8</v>
      </c>
      <c r="D22" s="2"/>
      <c r="E22" s="2"/>
      <c r="F22" s="3"/>
      <c r="H22" s="21">
        <f>2082-H13-H14-H15-H16-H17-H18-H19-H20-H21</f>
        <v>362.75</v>
      </c>
    </row>
    <row r="23" spans="1:8">
      <c r="C23" t="s">
        <v>18</v>
      </c>
      <c r="F23" s="3"/>
      <c r="H23" s="21">
        <f>SUM(H13:H22)</f>
        <v>2082</v>
      </c>
    </row>
    <row r="24" spans="1:8">
      <c r="A24" s="17" t="s">
        <v>15</v>
      </c>
      <c r="B24" t="s">
        <v>14</v>
      </c>
      <c r="F24" s="3"/>
    </row>
    <row r="25" spans="1:8">
      <c r="F25" s="3"/>
    </row>
    <row r="26" spans="1:8">
      <c r="F26" s="3"/>
    </row>
    <row r="27" spans="1:8">
      <c r="F27" s="3"/>
    </row>
    <row r="28" spans="1:8">
      <c r="F28" s="3"/>
    </row>
    <row r="29" spans="1:8">
      <c r="F29" s="3"/>
    </row>
    <row r="30" spans="1:8">
      <c r="F30" s="3"/>
    </row>
    <row r="31" spans="1:8">
      <c r="F31" s="3"/>
    </row>
    <row r="32" spans="1:8">
      <c r="F32" s="3"/>
    </row>
  </sheetData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I11" sqref="I11:L11"/>
    </sheetView>
  </sheetViews>
  <sheetFormatPr defaultRowHeight="15"/>
  <cols>
    <col min="2" max="2" width="23.5703125" bestFit="1" customWidth="1"/>
    <col min="3" max="3" width="19.85546875" bestFit="1" customWidth="1"/>
    <col min="4" max="4" width="10.140625" bestFit="1" customWidth="1"/>
    <col min="8" max="8" width="14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45">
      <c r="A3" s="29" t="s">
        <v>45</v>
      </c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21</v>
      </c>
    </row>
    <row r="4" spans="1:12" ht="21.75" customHeight="1">
      <c r="A4" s="36" t="s">
        <v>27</v>
      </c>
      <c r="B4" s="36"/>
      <c r="C4" s="36"/>
      <c r="D4" s="36"/>
      <c r="E4" s="19">
        <v>30</v>
      </c>
      <c r="G4" s="19">
        <v>20</v>
      </c>
      <c r="H4" s="7">
        <v>5082</v>
      </c>
    </row>
    <row r="6" spans="1:12" ht="18.75">
      <c r="A6" s="8" t="s">
        <v>4</v>
      </c>
      <c r="B6" s="8"/>
      <c r="H6" s="15">
        <f>H7+H8</f>
        <v>3000</v>
      </c>
    </row>
    <row r="7" spans="1:12">
      <c r="C7" s="30" t="s">
        <v>46</v>
      </c>
      <c r="E7" s="2">
        <v>30</v>
      </c>
      <c r="F7" s="21">
        <v>70</v>
      </c>
      <c r="H7" s="4">
        <f>E7*F7</f>
        <v>2100</v>
      </c>
    </row>
    <row r="8" spans="1:12">
      <c r="C8" t="s">
        <v>3</v>
      </c>
      <c r="E8" s="2">
        <v>30</v>
      </c>
      <c r="F8" s="21">
        <v>30</v>
      </c>
      <c r="H8" s="4">
        <f>E8*F8</f>
        <v>900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5</v>
      </c>
      <c r="B11" s="9"/>
      <c r="E11" s="2">
        <v>30</v>
      </c>
      <c r="F11" s="25">
        <v>3.47</v>
      </c>
      <c r="G11" s="2">
        <v>20</v>
      </c>
      <c r="H11" s="16">
        <f>E11*G11*F11</f>
        <v>2082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10.164000000000001</v>
      </c>
      <c r="F13" s="2">
        <v>25</v>
      </c>
      <c r="G13" s="23"/>
      <c r="H13" s="21">
        <f>H4*D13</f>
        <v>254.10000000000002</v>
      </c>
    </row>
    <row r="14" spans="1:12">
      <c r="C14" t="s">
        <v>7</v>
      </c>
      <c r="D14" s="22">
        <v>0.04</v>
      </c>
      <c r="E14" s="21">
        <f>H14/F14</f>
        <v>10.988108108108108</v>
      </c>
      <c r="F14" s="2">
        <v>18.5</v>
      </c>
      <c r="G14" s="20"/>
      <c r="H14" s="21">
        <f>H4*D14</f>
        <v>203.28</v>
      </c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152.46</v>
      </c>
    </row>
    <row r="16" spans="1:12">
      <c r="C16" t="s">
        <v>17</v>
      </c>
      <c r="D16" s="2"/>
      <c r="E16" s="2">
        <v>30</v>
      </c>
      <c r="F16" s="2">
        <v>16.59</v>
      </c>
      <c r="H16" s="21">
        <f>E16*F16</f>
        <v>497.7</v>
      </c>
    </row>
    <row r="17" spans="1:8">
      <c r="C17" t="s">
        <v>19</v>
      </c>
      <c r="D17" s="2"/>
      <c r="E17" s="2">
        <v>10</v>
      </c>
      <c r="F17" s="2">
        <v>19.239999999999998</v>
      </c>
      <c r="H17" s="21">
        <f t="shared" ref="H17" si="0">E17*F17</f>
        <v>192.39999999999998</v>
      </c>
    </row>
    <row r="18" spans="1:8">
      <c r="C18" t="s">
        <v>11</v>
      </c>
      <c r="D18" s="22">
        <v>0.04</v>
      </c>
      <c r="E18" s="21">
        <f>H18/F18</f>
        <v>11.616</v>
      </c>
      <c r="F18" s="21">
        <v>17.5</v>
      </c>
      <c r="H18" s="21">
        <f>H4*D18</f>
        <v>203.28</v>
      </c>
    </row>
    <row r="19" spans="1:8">
      <c r="C19" t="s">
        <v>35</v>
      </c>
      <c r="D19" s="2"/>
      <c r="E19" s="2"/>
      <c r="F19" s="3"/>
      <c r="H19" s="21">
        <v>83.09</v>
      </c>
    </row>
    <row r="20" spans="1:8">
      <c r="C20" t="s">
        <v>37</v>
      </c>
      <c r="D20" s="2"/>
      <c r="E20" s="2"/>
      <c r="F20" s="3"/>
      <c r="H20" s="21">
        <v>66.47</v>
      </c>
    </row>
    <row r="21" spans="1:8">
      <c r="C21" t="s">
        <v>36</v>
      </c>
      <c r="D21" s="2"/>
      <c r="E21" s="2"/>
      <c r="F21" s="3"/>
      <c r="H21" s="21">
        <v>66.47</v>
      </c>
    </row>
    <row r="22" spans="1:8">
      <c r="C22" t="s">
        <v>8</v>
      </c>
      <c r="D22" s="2"/>
      <c r="E22" s="2"/>
      <c r="F22" s="3"/>
      <c r="H22" s="21">
        <f>2082-H13-H14-H15-H16-H17-H18-H19-H20-H21</f>
        <v>362.75</v>
      </c>
    </row>
    <row r="23" spans="1:8">
      <c r="C23" t="s">
        <v>18</v>
      </c>
      <c r="F23" s="3"/>
      <c r="H23" s="21">
        <f>SUM(H13:H22)</f>
        <v>2082</v>
      </c>
    </row>
    <row r="24" spans="1:8">
      <c r="A24" s="17" t="s">
        <v>15</v>
      </c>
      <c r="B24" t="s">
        <v>14</v>
      </c>
      <c r="F24" s="3"/>
    </row>
  </sheetData>
  <mergeCells count="1">
    <mergeCell ref="A4:D4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tabSelected="1" workbookViewId="0">
      <selection activeCell="I11" sqref="I11:L11"/>
    </sheetView>
  </sheetViews>
  <sheetFormatPr defaultRowHeight="15"/>
  <cols>
    <col min="2" max="2" width="23.5703125" bestFit="1" customWidth="1"/>
    <col min="3" max="3" width="19.85546875" bestFit="1" customWidth="1"/>
    <col min="4" max="4" width="10.140625" bestFit="1" customWidth="1"/>
    <col min="8" max="8" width="14.5703125" bestFit="1" customWidth="1"/>
    <col min="11" max="11" width="10.5703125" bestFit="1" customWidth="1"/>
  </cols>
  <sheetData>
    <row r="1" spans="1:12">
      <c r="A1" t="s">
        <v>30</v>
      </c>
    </row>
    <row r="2" spans="1:12">
      <c r="A2" s="1" t="s">
        <v>20</v>
      </c>
      <c r="B2" s="1"/>
      <c r="C2" s="18"/>
      <c r="D2" s="1"/>
    </row>
    <row r="3" spans="1:12" ht="57.75" customHeight="1">
      <c r="A3" s="29"/>
      <c r="B3" s="29"/>
      <c r="C3" s="26"/>
      <c r="D3" s="26"/>
      <c r="E3" s="26" t="s">
        <v>0</v>
      </c>
      <c r="F3" s="27" t="s">
        <v>10</v>
      </c>
      <c r="G3" s="26" t="s">
        <v>1</v>
      </c>
      <c r="H3" s="28" t="s">
        <v>29</v>
      </c>
    </row>
    <row r="4" spans="1:12" ht="18.75">
      <c r="A4" s="29" t="s">
        <v>28</v>
      </c>
      <c r="B4" s="29"/>
      <c r="C4" s="26"/>
      <c r="E4" s="19">
        <f>'F-Parlo in Italiano'!E4+'C-La scuola in corto'!E4+'D-Teatrando...'!E4+'A-Un calcio alla dispersione'!E4+'B-Un tuffo nel blu'!E4+'E-English language+'!E4+'G-Io canto!'!E4+'D-Teatrando...'!E361</f>
        <v>240</v>
      </c>
      <c r="G4" s="19">
        <v>20</v>
      </c>
      <c r="H4" s="7">
        <f>'F-Parlo in Italiano'!H4+'C-La scuola in corto'!H4+'D-Teatrando...'!H4+'A-Un calcio alla dispersione'!H4+'B-Un tuffo nel blu'!H4+'E-English language+'!H4+'G-Io canto!'!H4</f>
        <v>40656</v>
      </c>
    </row>
    <row r="6" spans="1:12" ht="18.75">
      <c r="A6" s="8" t="s">
        <v>4</v>
      </c>
      <c r="B6" s="8"/>
      <c r="H6" s="15">
        <f>H7+H8</f>
        <v>24000</v>
      </c>
      <c r="K6" s="4"/>
    </row>
    <row r="7" spans="1:12">
      <c r="C7" t="s">
        <v>2</v>
      </c>
      <c r="E7" s="2">
        <v>240</v>
      </c>
      <c r="F7" s="21">
        <v>70</v>
      </c>
      <c r="H7" s="4">
        <f>E7*F7</f>
        <v>16800</v>
      </c>
    </row>
    <row r="8" spans="1:12">
      <c r="C8" t="s">
        <v>3</v>
      </c>
      <c r="E8" s="2">
        <v>240</v>
      </c>
      <c r="F8" s="21">
        <v>30</v>
      </c>
      <c r="H8" s="4">
        <f>E8*F8</f>
        <v>7200</v>
      </c>
    </row>
    <row r="9" spans="1:12">
      <c r="F9" s="3"/>
      <c r="H9" s="4"/>
    </row>
    <row r="10" spans="1:12">
      <c r="A10" s="11"/>
      <c r="B10" s="11"/>
      <c r="C10" s="11"/>
      <c r="D10" s="11"/>
      <c r="E10" s="11"/>
      <c r="F10" s="12"/>
      <c r="G10" s="11"/>
      <c r="H10" s="11"/>
    </row>
    <row r="11" spans="1:12" ht="18.75">
      <c r="A11" s="9" t="s">
        <v>5</v>
      </c>
      <c r="B11" s="9"/>
      <c r="E11" s="2">
        <v>240</v>
      </c>
      <c r="F11" s="25">
        <v>3.47</v>
      </c>
      <c r="G11" s="2">
        <v>20</v>
      </c>
      <c r="H11" s="16">
        <f>E11*G11*F11</f>
        <v>16656</v>
      </c>
      <c r="I11" s="13"/>
      <c r="J11" s="13"/>
      <c r="K11" s="13"/>
      <c r="L11" s="13"/>
    </row>
    <row r="12" spans="1:12" ht="18.75">
      <c r="D12" s="10" t="s">
        <v>12</v>
      </c>
      <c r="F12" s="6"/>
      <c r="G12" s="24"/>
      <c r="H12" s="5"/>
    </row>
    <row r="13" spans="1:12">
      <c r="C13" t="s">
        <v>6</v>
      </c>
      <c r="D13" s="22">
        <v>0.05</v>
      </c>
      <c r="E13" s="21">
        <f>H13/F13</f>
        <v>81.312000000000012</v>
      </c>
      <c r="F13" s="21">
        <v>25</v>
      </c>
      <c r="G13" s="23"/>
      <c r="H13" s="21">
        <f>H4*D13</f>
        <v>2032.8000000000002</v>
      </c>
      <c r="J13" s="31"/>
      <c r="K13" s="31"/>
    </row>
    <row r="14" spans="1:12">
      <c r="C14" t="s">
        <v>7</v>
      </c>
      <c r="D14" s="22">
        <v>0.04</v>
      </c>
      <c r="E14" s="21">
        <f>H14/F14</f>
        <v>87.904864864864862</v>
      </c>
      <c r="F14" s="21">
        <v>18.5</v>
      </c>
      <c r="G14" s="20"/>
      <c r="H14" s="21">
        <f>H4*D14</f>
        <v>1626.24</v>
      </c>
      <c r="J14" s="31"/>
      <c r="K14" s="31"/>
    </row>
    <row r="15" spans="1:12">
      <c r="B15" s="14" t="s">
        <v>13</v>
      </c>
      <c r="C15" t="s">
        <v>9</v>
      </c>
      <c r="D15" s="22">
        <v>0.03</v>
      </c>
      <c r="E15" s="23"/>
      <c r="F15" s="2"/>
      <c r="G15" s="20"/>
      <c r="H15" s="21">
        <f>H4*D15</f>
        <v>1219.68</v>
      </c>
      <c r="J15" s="31"/>
    </row>
    <row r="16" spans="1:12">
      <c r="C16" t="s">
        <v>17</v>
      </c>
      <c r="D16" s="2"/>
      <c r="E16" s="2">
        <f>'C-La scuola in corto'!E16+'D-Teatrando...'!E16+'E-English language+'!E16+'F-Parlo in Italiano'!E16+'G-Io canto!'!E16</f>
        <v>180</v>
      </c>
      <c r="F16" s="2">
        <v>16.59</v>
      </c>
      <c r="H16" s="21">
        <f>E16*F16</f>
        <v>2986.2</v>
      </c>
      <c r="J16" s="31"/>
    </row>
    <row r="17" spans="1:11">
      <c r="C17" t="s">
        <v>19</v>
      </c>
      <c r="D17" s="2"/>
      <c r="E17" s="2">
        <f>'A-Un calcio alla dispersione'!E16+'B-Un tuffo nel blu'!E16+'C-La scuola in corto'!E17+'D-Teatrando...'!E17+'E-English language+'!E17+'F-Parlo in Italiano'!E17+'G-Io canto!'!E17</f>
        <v>85</v>
      </c>
      <c r="F17" s="2">
        <v>19.239999999999998</v>
      </c>
      <c r="H17" s="21">
        <f t="shared" ref="H17" si="0">E17*F17</f>
        <v>1635.3999999999999</v>
      </c>
      <c r="J17" s="31"/>
    </row>
    <row r="18" spans="1:11">
      <c r="C18" t="s">
        <v>11</v>
      </c>
      <c r="D18" s="22">
        <v>0.04</v>
      </c>
      <c r="E18" s="21">
        <f>H18/F18</f>
        <v>92.927999999999997</v>
      </c>
      <c r="F18" s="21">
        <v>17.5</v>
      </c>
      <c r="H18" s="21">
        <f>H4*D18</f>
        <v>1626.24</v>
      </c>
      <c r="J18" s="31"/>
      <c r="K18" s="31"/>
    </row>
    <row r="19" spans="1:11">
      <c r="C19" t="s">
        <v>35</v>
      </c>
      <c r="D19" s="2"/>
      <c r="E19" s="2"/>
      <c r="F19" s="3"/>
      <c r="H19" s="21">
        <v>664.73</v>
      </c>
      <c r="J19" s="31"/>
    </row>
    <row r="20" spans="1:11">
      <c r="C20" t="s">
        <v>37</v>
      </c>
      <c r="D20" s="2"/>
      <c r="E20" s="2"/>
      <c r="F20" s="3"/>
      <c r="H20" s="21">
        <v>531.78</v>
      </c>
      <c r="J20" s="31"/>
    </row>
    <row r="21" spans="1:11">
      <c r="C21" t="s">
        <v>36</v>
      </c>
      <c r="D21" s="2"/>
      <c r="E21" s="2"/>
      <c r="F21" s="3"/>
      <c r="H21" s="21">
        <v>531.78</v>
      </c>
      <c r="J21" s="31"/>
    </row>
    <row r="22" spans="1:11">
      <c r="C22" t="s">
        <v>8</v>
      </c>
      <c r="D22" s="2"/>
      <c r="E22" s="2"/>
      <c r="F22" s="3"/>
      <c r="H22" s="21">
        <f>H11-H13-H14-H15-H16-H17-H18-H19-H20-H21</f>
        <v>3801.1500000000033</v>
      </c>
      <c r="J22" s="31"/>
      <c r="K22" s="31"/>
    </row>
    <row r="23" spans="1:11">
      <c r="C23" t="s">
        <v>18</v>
      </c>
      <c r="F23" s="3"/>
      <c r="H23" s="21">
        <f>SUM(H13:H22)</f>
        <v>16656.000000000004</v>
      </c>
      <c r="J23" s="31"/>
    </row>
    <row r="24" spans="1:11">
      <c r="A24" s="17" t="s">
        <v>15</v>
      </c>
      <c r="B24" t="s">
        <v>14</v>
      </c>
      <c r="F24" s="3"/>
    </row>
  </sheetData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A-Un calcio alla dispersione</vt:lpstr>
      <vt:lpstr>B-Un tuffo nel blu</vt:lpstr>
      <vt:lpstr>C-La scuola in corto</vt:lpstr>
      <vt:lpstr>D-Teatrando...</vt:lpstr>
      <vt:lpstr>E-English language+</vt:lpstr>
      <vt:lpstr>F-Parlo in Italiano</vt:lpstr>
      <vt:lpstr>G-Io canto!</vt:lpstr>
      <vt:lpstr>RIEPILOGO</vt:lpstr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2018-04-11T12:06:02Z</dcterms:modified>
</cp:coreProperties>
</file>